
<file path=[Content_Types].xml><?xml version="1.0" encoding="utf-8"?>
<Types xmlns="http://schemas.openxmlformats.org/package/2006/content-types">
  <Default Extension="bin" ContentType="application/vnd.openxmlformats-officedocument.oleObject"/>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Invisible_desktop\"/>
    </mc:Choice>
  </mc:AlternateContent>
  <bookViews>
    <workbookView xWindow="0" yWindow="0" windowWidth="7476" windowHeight="4068" firstSheet="3" activeTab="5"/>
  </bookViews>
  <sheets>
    <sheet name="ΑΠΟΤΑΜΙΣΕΥΣΗ" sheetId="1" r:id="rId1"/>
    <sheet name="ΕΠΕΝΔΥΣΗ" sheetId="2" r:id="rId2"/>
    <sheet name="ΔΟΣΗ ΔΑΝΕΙΟΥ" sheetId="3" r:id="rId3"/>
    <sheet name="ΜΗΝΙΑΙΑ ΔΟΣΗ ΔΑΝΕΙΟΥ" sheetId="4" r:id="rId4"/>
    <sheet name="ΑΚΙΝΗΤΑ" sheetId="5" r:id="rId5"/>
    <sheet name="ΑΠΟΤΑΜΙΕΥΣΗ2"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6" l="1"/>
  <c r="F1" i="6"/>
  <c r="B5" i="6"/>
  <c r="B3" i="6"/>
  <c r="N5" i="5" l="1"/>
  <c r="M5" i="5"/>
  <c r="K5" i="5"/>
  <c r="K4" i="5"/>
  <c r="H1" i="4" l="1"/>
  <c r="F1" i="4"/>
  <c r="F4" i="3"/>
  <c r="F3" i="3"/>
  <c r="G9" i="1"/>
  <c r="H9" i="2" l="1"/>
  <c r="G9" i="2"/>
  <c r="F5" i="1"/>
</calcChain>
</file>

<file path=xl/sharedStrings.xml><?xml version="1.0" encoding="utf-8"?>
<sst xmlns="http://schemas.openxmlformats.org/spreadsheetml/2006/main" count="65" uniqueCount="46">
  <si>
    <t xml:space="preserve">Αν στην αρχή κάθε μερας αποταμιεύετε 1 ευρώ, και αυτό το τηρήσετε για  όλη την διάρκεια των  4-ετων σπουδών σας, τι κεφάλαιο θα έχετε συσσώρευση στο τέλος, αν το ημερήσιο επιτόκιο είναι 0.013% ?     </t>
  </si>
  <si>
    <t>ΔΟΣΗ</t>
  </si>
  <si>
    <t>R=</t>
  </si>
  <si>
    <t>1 ΕΥΡΩ</t>
  </si>
  <si>
    <t>ΠΕΡΙΟΔΟΙ (ΜΕΡΕΣ)</t>
  </si>
  <si>
    <t>n</t>
  </si>
  <si>
    <t>2020-2023</t>
  </si>
  <si>
    <r>
      <t>Σ</t>
    </r>
    <r>
      <rPr>
        <b/>
        <vertAlign val="subscript"/>
        <sz val="14"/>
        <color theme="1"/>
        <rFont val="Georgia"/>
        <family val="1"/>
        <charset val="161"/>
      </rPr>
      <t>n,i</t>
    </r>
    <r>
      <rPr>
        <sz val="14"/>
        <color theme="1"/>
        <rFont val="Georgia"/>
        <family val="1"/>
        <charset val="161"/>
      </rPr>
      <t>=</t>
    </r>
    <r>
      <rPr>
        <b/>
        <sz val="14"/>
        <color theme="1"/>
        <rFont val="Georgia"/>
        <family val="1"/>
        <charset val="161"/>
      </rPr>
      <t>R</t>
    </r>
  </si>
  <si>
    <t>(1+i)</t>
  </si>
  <si>
    <t>i=</t>
  </si>
  <si>
    <t>Ημερησιο επιτόκιο</t>
  </si>
  <si>
    <t>0,013%=</t>
  </si>
  <si>
    <t>500 ΕΥΡΩ</t>
  </si>
  <si>
    <t>ΠΕΡΙΟΔΟΙ (ΕΤΗ)</t>
  </si>
  <si>
    <t>Ετησιο επιτόκιο</t>
  </si>
  <si>
    <t>Τελικη αξια ΕΠΕΝΔΗΣΗΣ (ΛΗΞΙΠΡΟΣΘΕΣΜΗ ΡΑΝΤΑ)</t>
  </si>
  <si>
    <t>Τελική αξία</t>
  </si>
  <si>
    <r>
      <t>S</t>
    </r>
    <r>
      <rPr>
        <b/>
        <vertAlign val="subscript"/>
        <sz val="14"/>
        <color theme="1"/>
        <rFont val="Georgia"/>
        <family val="1"/>
        <charset val="161"/>
      </rPr>
      <t>n,i</t>
    </r>
    <r>
      <rPr>
        <b/>
        <sz val="14"/>
        <color theme="1"/>
        <rFont val="Georgia"/>
        <family val="1"/>
        <charset val="161"/>
      </rPr>
      <t>=R</t>
    </r>
  </si>
  <si>
    <t>Τελικη αξια αποταμιευσης (ΠΡΟΚΑΤΑΒΛΗΤΕΑ ΡΑΝΤΑ)</t>
  </si>
  <si>
    <t>Δανειο=ληξιπροσθεσμη ραντα</t>
  </si>
  <si>
    <t xml:space="preserve">Υπολογίστε ΤΗΝ ΔΟΣΗ δανειου  ,  δανείου διάρκειας 30 ετών, με ετήσιο επιτόκιο 6% , και ποσό εκταμίευσης 150,000 ευρώ. </t>
  </si>
  <si>
    <r>
      <t>A</t>
    </r>
    <r>
      <rPr>
        <b/>
        <vertAlign val="subscript"/>
        <sz val="14"/>
        <color rgb="FFFF0000"/>
        <rFont val="Georgia"/>
        <family val="1"/>
        <charset val="161"/>
      </rPr>
      <t>n</t>
    </r>
    <r>
      <rPr>
        <b/>
        <sz val="14"/>
        <color rgb="FFFF0000"/>
        <rFont val="Georgia"/>
        <family val="1"/>
        <charset val="161"/>
      </rPr>
      <t>=R α</t>
    </r>
    <r>
      <rPr>
        <b/>
        <vertAlign val="subscript"/>
        <sz val="14"/>
        <color rgb="FFFF0000"/>
        <rFont val="Georgia"/>
        <family val="1"/>
        <charset val="161"/>
      </rPr>
      <t>n,i</t>
    </r>
  </si>
  <si>
    <r>
      <t>α</t>
    </r>
    <r>
      <rPr>
        <b/>
        <vertAlign val="subscript"/>
        <sz val="14"/>
        <color rgb="FF0070C0"/>
        <rFont val="Georgia"/>
        <family val="1"/>
        <charset val="161"/>
      </rPr>
      <t>n,i</t>
    </r>
    <r>
      <rPr>
        <b/>
        <sz val="14"/>
        <color rgb="FF0070C0"/>
        <rFont val="Georgia"/>
        <family val="1"/>
        <charset val="161"/>
      </rPr>
      <t>=</t>
    </r>
  </si>
  <si>
    <t>n αριθμός περιόδων</t>
  </si>
  <si>
    <t xml:space="preserve">i επιτόκιο περιόδου </t>
  </si>
  <si>
    <r>
      <t xml:space="preserve">R </t>
    </r>
    <r>
      <rPr>
        <sz val="11"/>
        <color rgb="FF00682F"/>
        <rFont val="Georgia"/>
        <family val="1"/>
        <charset val="161"/>
      </rPr>
      <t>δόση</t>
    </r>
  </si>
  <si>
    <t>Α=</t>
  </si>
  <si>
    <t>Αρχικη αξια η εκταμιευση</t>
  </si>
  <si>
    <t xml:space="preserve">Υπολογίστε ΤΗΝ ΔΟΣΗ δανειου  ,  δανείου διάρκειας 30 ετών, με μηνιαιο επιτόκιο 0,5% , και ποσό εκταμίευσης 150,000 ευρώ. </t>
  </si>
  <si>
    <t>Στην αργκό (ιδιαίτερη φρασεολογία) των επενδυτών ακινήτων, ένα σπίτι λέγεται «αγελάδα» , αν η δόση του δάνειου για να αγοραστή είναι μικρότερη από το 60% του ενοικίου στο ίδιο χρονικό διάστημα  (η καθαρή εισροή, εάν αφαιρεθούν τα λειτουργικά έξοδα, υπολογίζεται στα 60% του ενοικίου που πληρώνει ο ενοικιαστής) Αλλιώς το σπίτι λέγεται «κροκόδειλος». Ένας επενδυτής βρίσκει  ένα μικρό καινούργιο σπίτι που πωλείται προς 120,000 ευρώ, και υπολογίζει πως ένα περισσότερο πιθανό ετήσιο ενοίκιο σε αυτό, ανέρχεται στα 9800 ευρώ. Η τράπεζα του δίνει το 80% της αξίας του σε δάνειο για 40 χρόνια, με ετήσιο επιτόκιο 3.5% . Ο επενδυτής αν και ξέρει πως στα καινούργια σπίτια η τιμή ανεβαίνει σχεδόν κάθε έτος, δεν θέλει να ρισκάρει να αγοράσει έναν «κροκόδειλο». Γνωρίζει πως λίγες είναι οι ευκαιρίες σπιτιών που είναι «αγελάδες». Με τα προηγούμενα δεδομένα υπολογίστε αν η ευκαιρία που βρήκε  είναι «κροκόδειλος» ή «αγελάδα».(Θεωρείστε πως τόσο η ετήσια δόση όσο και το ετήσιο ενοίκιο πληρώνονται στο τελος  του έτους.)</t>
  </si>
  <si>
    <r>
      <t>α</t>
    </r>
    <r>
      <rPr>
        <b/>
        <vertAlign val="subscript"/>
        <sz val="14"/>
        <color theme="1"/>
        <rFont val="Times New Roman"/>
        <family val="1"/>
        <charset val="161"/>
      </rPr>
      <t>n,i</t>
    </r>
    <r>
      <rPr>
        <b/>
        <sz val="14"/>
        <color theme="1"/>
        <rFont val="Times New Roman"/>
        <family val="1"/>
        <charset val="161"/>
      </rPr>
      <t>=</t>
    </r>
  </si>
  <si>
    <t xml:space="preserve"> αρχική αξία</t>
  </si>
  <si>
    <r>
      <t>A</t>
    </r>
    <r>
      <rPr>
        <b/>
        <vertAlign val="subscript"/>
        <sz val="14"/>
        <color theme="1"/>
        <rFont val="Times New Roman"/>
        <family val="1"/>
        <charset val="161"/>
      </rPr>
      <t>n</t>
    </r>
    <r>
      <rPr>
        <b/>
        <sz val="14"/>
        <color theme="1"/>
        <rFont val="Times New Roman"/>
        <family val="1"/>
        <charset val="161"/>
      </rPr>
      <t>=R α</t>
    </r>
    <r>
      <rPr>
        <b/>
        <vertAlign val="subscript"/>
        <sz val="14"/>
        <color theme="1"/>
        <rFont val="Times New Roman"/>
        <family val="1"/>
        <charset val="161"/>
      </rPr>
      <t>n,i</t>
    </r>
  </si>
  <si>
    <t>ΚΑΘΑΡΟ ΕΝΟΙΚΙΟ=</t>
  </si>
  <si>
    <t>ΔΟΣΗ ΔΑΝΕΙΟΥ=</t>
  </si>
  <si>
    <t>ΑΡΧΙΚΗ ΑΞΙΑ ΛΗΞΙΠΡΟΣΘΕΣΜΗς ΡΑΝΤΑΣ</t>
  </si>
  <si>
    <t>ΑΓΕΛΑΔΑ</t>
  </si>
  <si>
    <t>ΚΡΟΚΟΔΕΙΛΟΣ</t>
  </si>
  <si>
    <t>40 ΧΡΟΝΙΑ/3,5%</t>
  </si>
  <si>
    <t>20 ΧΡΟΝΙΑ</t>
  </si>
  <si>
    <t>30 ΧΡΟΝΙΑ/5%</t>
  </si>
  <si>
    <t>Ένας δημόσιος υπάλληλος στην Ελλάδα, παρακολουθεί στο ιντερνέτ  ένα σεμινάριο που γίνεται στην Αμερική, για διαχείριση κινδύνων σε επενδύσεις στην παγκόσμια αγορά κεφαλαίου (χρηματιστήρια και διατραπεζική αγορά) σύμφωνα με το οποίο μετράται πως τα 50 τελευταία χρόνια, τέτοιες επενδύσεις αποδίδουν κατά μέσο όρο 10% ετησίως.  Ο υπάλληλος είναι 27 χρονών και επειδή δεν είναι παντρεμένος γευματίζει, πάντα σε εστιατόρια στα οποία ξοδεύει τουλάχιστο 70 ευρώ την εβδομάδα. Αποφασίζει να σώσει 50 ευρώ από αυτά κάθε εβδομάδα, με το να μαγειρεύει στο σπίτι, και να τα βάζει στην επένδυση όπως πιο πάνω, στις αγορές κεφαλαίου, στο τέλος κάθε χρόνου.  Τι περιουσία θα έχει δημιουργήσει από αυτή την αποταμίευση στα 65 του χρόνια? (Θεωρήστε πως κάθε έτος έχει 52 εβδομάδες).</t>
  </si>
  <si>
    <t>ΤΕΛΙΚΗ ΑΞΙΑ ΛΗΞΙΠΡΟΣΘΕΣΜΗΣ ΡΑΝΤΑΣ</t>
  </si>
  <si>
    <t>n=</t>
  </si>
  <si>
    <t>ΤΕΛΙΚΗ ΑΞΙΑ</t>
  </si>
  <si>
    <t>ΕΝΑΛΛΑΚΤΙΚΟ  ΕΠΙΤΟΚΙΟ ΓΟΥΑΡΕΝ ΜΠΑΦΕΤ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</si>
</sst>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61"/>
      <scheme val="minor"/>
    </font>
    <font>
      <sz val="12"/>
      <color theme="1"/>
      <name val="Arial"/>
      <family val="2"/>
      <charset val="161"/>
    </font>
    <font>
      <b/>
      <sz val="14"/>
      <color theme="1"/>
      <name val="Calibri"/>
      <family val="2"/>
      <charset val="161"/>
      <scheme val="minor"/>
    </font>
    <font>
      <b/>
      <sz val="14"/>
      <color theme="1"/>
      <name val="Georgia"/>
      <family val="1"/>
      <charset val="161"/>
    </font>
    <font>
      <b/>
      <vertAlign val="subscript"/>
      <sz val="14"/>
      <color theme="1"/>
      <name val="Georgia"/>
      <family val="1"/>
      <charset val="161"/>
    </font>
    <font>
      <sz val="14"/>
      <color theme="1"/>
      <name val="Georgia"/>
      <family val="1"/>
      <charset val="161"/>
    </font>
    <font>
      <vertAlign val="subscript"/>
      <sz val="16"/>
      <color theme="1"/>
      <name val="Georgia"/>
      <family val="1"/>
      <charset val="161"/>
    </font>
    <font>
      <sz val="14"/>
      <color theme="1"/>
      <name val="Arial"/>
      <family val="2"/>
      <charset val="161"/>
    </font>
    <font>
      <b/>
      <sz val="16"/>
      <color theme="1"/>
      <name val="Calibri"/>
      <family val="2"/>
      <charset val="161"/>
      <scheme val="minor"/>
    </font>
    <font>
      <b/>
      <sz val="14"/>
      <color rgb="FFFF0000"/>
      <name val="Georgia"/>
      <family val="1"/>
      <charset val="161"/>
    </font>
    <font>
      <b/>
      <vertAlign val="subscript"/>
      <sz val="14"/>
      <color rgb="FFFF0000"/>
      <name val="Georgia"/>
      <family val="1"/>
      <charset val="161"/>
    </font>
    <font>
      <b/>
      <sz val="14"/>
      <color rgb="FF0070C0"/>
      <name val="Georgia"/>
      <family val="1"/>
      <charset val="161"/>
    </font>
    <font>
      <b/>
      <vertAlign val="subscript"/>
      <sz val="14"/>
      <color rgb="FF0070C0"/>
      <name val="Georgia"/>
      <family val="1"/>
      <charset val="161"/>
    </font>
    <font>
      <b/>
      <sz val="14"/>
      <color rgb="FF00682F"/>
      <name val="Georgia"/>
      <family val="1"/>
      <charset val="161"/>
    </font>
    <font>
      <sz val="11"/>
      <color rgb="FF00682F"/>
      <name val="Georgia"/>
      <family val="1"/>
      <charset val="161"/>
    </font>
    <font>
      <sz val="11"/>
      <color rgb="FF00682F"/>
      <name val="Calibri"/>
      <family val="2"/>
      <charset val="161"/>
      <scheme val="minor"/>
    </font>
    <font>
      <b/>
      <sz val="11"/>
      <color rgb="FF00682F"/>
      <name val="Georgia"/>
      <family val="1"/>
      <charset val="161"/>
    </font>
    <font>
      <b/>
      <sz val="11"/>
      <color rgb="FF00682F"/>
      <name val="Calibri"/>
      <family val="2"/>
      <charset val="161"/>
      <scheme val="minor"/>
    </font>
    <font>
      <b/>
      <sz val="16"/>
      <color rgb="FF00682F"/>
      <name val="Calibri"/>
      <family val="2"/>
      <charset val="161"/>
      <scheme val="minor"/>
    </font>
    <font>
      <sz val="12"/>
      <color theme="1"/>
      <name val="Times New Roman"/>
      <family val="1"/>
      <charset val="161"/>
    </font>
    <font>
      <b/>
      <sz val="14"/>
      <color theme="1"/>
      <name val="Times New Roman"/>
      <family val="1"/>
      <charset val="161"/>
    </font>
    <font>
      <b/>
      <vertAlign val="subscript"/>
      <sz val="14"/>
      <color theme="1"/>
      <name val="Times New Roman"/>
      <family val="1"/>
      <charset val="161"/>
    </font>
    <font>
      <b/>
      <sz val="14"/>
      <color rgb="FFFF0000"/>
      <name val="Calibri"/>
      <family val="2"/>
      <charset val="161"/>
      <scheme val="minor"/>
    </font>
    <font>
      <b/>
      <sz val="14"/>
      <color rgb="FF00B050"/>
      <name val="Calibri"/>
      <family val="2"/>
      <charset val="161"/>
      <scheme val="minor"/>
    </font>
    <font>
      <b/>
      <sz val="14"/>
      <color rgb="FFC00000"/>
      <name val="Calibri"/>
      <family val="2"/>
      <charset val="161"/>
      <scheme val="minor"/>
    </font>
    <font>
      <sz val="12"/>
      <color theme="1"/>
      <name val="Calibri"/>
      <family val="2"/>
      <charset val="161"/>
      <scheme val="minor"/>
    </font>
    <font>
      <b/>
      <sz val="12"/>
      <color theme="1"/>
      <name val="Times New Roman"/>
      <family val="1"/>
      <charset val="161"/>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applyAlignment="1">
      <alignment horizontal="justify" vertical="center"/>
    </xf>
    <xf numFmtId="0" fontId="2" fillId="0" borderId="0" xfId="0" applyFont="1"/>
    <xf numFmtId="0" fontId="3" fillId="0" borderId="0" xfId="0" applyFont="1" applyAlignment="1">
      <alignment horizontal="justify" vertical="center"/>
    </xf>
    <xf numFmtId="0" fontId="5" fillId="0" borderId="0" xfId="0" applyFont="1" applyAlignment="1">
      <alignment horizontal="justify" vertical="center"/>
    </xf>
    <xf numFmtId="0" fontId="2" fillId="0" borderId="0" xfId="0" applyFont="1" applyAlignment="1">
      <alignment wrapText="1"/>
    </xf>
    <xf numFmtId="2" fontId="2" fillId="0" borderId="0" xfId="0" applyNumberFormat="1" applyFont="1" applyAlignment="1">
      <alignment wrapText="1"/>
    </xf>
    <xf numFmtId="0" fontId="6" fillId="0" borderId="0" xfId="0" applyFont="1" applyAlignment="1">
      <alignment horizontal="justify" vertical="center"/>
    </xf>
    <xf numFmtId="0" fontId="7" fillId="0" borderId="0" xfId="0" applyFont="1" applyAlignment="1">
      <alignment wrapText="1"/>
    </xf>
    <xf numFmtId="0" fontId="8" fillId="0" borderId="0" xfId="0" applyFont="1" applyAlignment="1">
      <alignment wrapText="1"/>
    </xf>
    <xf numFmtId="0" fontId="9" fillId="0" borderId="0" xfId="0" applyFont="1" applyAlignment="1">
      <alignment horizontal="justify" vertical="center"/>
    </xf>
    <xf numFmtId="0" fontId="11" fillId="0" borderId="0" xfId="0" applyFont="1" applyAlignment="1">
      <alignment horizontal="justify" vertical="center"/>
    </xf>
    <xf numFmtId="0" fontId="13" fillId="0" borderId="0" xfId="0" applyFont="1" applyAlignment="1">
      <alignment horizontal="justify" vertical="center"/>
    </xf>
    <xf numFmtId="0" fontId="15" fillId="0" borderId="0" xfId="0" applyFont="1"/>
    <xf numFmtId="0" fontId="16" fillId="0" borderId="0" xfId="0" applyFont="1" applyAlignment="1">
      <alignment vertical="center"/>
    </xf>
    <xf numFmtId="0" fontId="17" fillId="0" borderId="0" xfId="0" applyFont="1" applyAlignment="1">
      <alignment wrapText="1"/>
    </xf>
    <xf numFmtId="0" fontId="8" fillId="0" borderId="0" xfId="0" applyFont="1"/>
    <xf numFmtId="0" fontId="2" fillId="2" borderId="0" xfId="0" applyFont="1" applyFill="1"/>
    <xf numFmtId="0" fontId="18" fillId="3" borderId="0" xfId="0" applyFont="1" applyFill="1"/>
    <xf numFmtId="0" fontId="8" fillId="3" borderId="0" xfId="0" applyFont="1" applyFill="1"/>
    <xf numFmtId="0" fontId="19" fillId="0" borderId="0" xfId="0" applyFont="1" applyAlignment="1">
      <alignment horizontal="justify" vertical="center"/>
    </xf>
    <xf numFmtId="0" fontId="20" fillId="0" borderId="0" xfId="0" applyFont="1" applyAlignment="1">
      <alignment horizontal="justify" vertical="center"/>
    </xf>
    <xf numFmtId="0" fontId="22" fillId="0" borderId="0" xfId="0" applyFont="1"/>
    <xf numFmtId="0" fontId="23" fillId="0" borderId="0" xfId="0" applyFont="1"/>
    <xf numFmtId="0" fontId="24" fillId="0" borderId="0" xfId="0" applyFont="1"/>
    <xf numFmtId="0" fontId="0" fillId="0" borderId="0" xfId="0" applyAlignment="1">
      <alignment wrapText="1"/>
    </xf>
    <xf numFmtId="9" fontId="2" fillId="0" borderId="0" xfId="0" applyNumberFormat="1" applyFont="1"/>
    <xf numFmtId="0" fontId="2" fillId="4" borderId="0" xfId="0" applyFont="1" applyFill="1"/>
    <xf numFmtId="0" fontId="2" fillId="5" borderId="0" xfId="0" applyFont="1" applyFill="1"/>
    <xf numFmtId="0" fontId="26" fillId="0" borderId="0" xfId="0" applyFont="1" applyAlignment="1">
      <alignment horizontal="justify" vertical="center"/>
    </xf>
    <xf numFmtId="0" fontId="25" fillId="0" borderId="0" xfId="0" applyFont="1" applyAlignment="1">
      <alignment wrapText="1"/>
    </xf>
  </cellXfs>
  <cellStyles count="1">
    <cellStyle name="Κανονικό" xfId="0" builtinId="0"/>
  </cellStyles>
  <dxfs count="0"/>
  <tableStyles count="0" defaultTableStyle="TableStyleMedium2" defaultPivotStyle="PivotStyleLight16"/>
  <colors>
    <mruColors>
      <color rgb="FF0068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1965960</xdr:colOff>
          <xdr:row>7</xdr:row>
          <xdr:rowOff>114300</xdr:rowOff>
        </xdr:from>
        <xdr:to>
          <xdr:col>3</xdr:col>
          <xdr:colOff>22860</xdr:colOff>
          <xdr:row>9</xdr:row>
          <xdr:rowOff>60960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10</xdr:row>
          <xdr:rowOff>0</xdr:rowOff>
        </xdr:from>
        <xdr:to>
          <xdr:col>3</xdr:col>
          <xdr:colOff>685800</xdr:colOff>
          <xdr:row>12</xdr:row>
          <xdr:rowOff>53340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0</xdr:rowOff>
        </xdr:from>
        <xdr:to>
          <xdr:col>3</xdr:col>
          <xdr:colOff>76200</xdr:colOff>
          <xdr:row>3</xdr:row>
          <xdr:rowOff>457200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3</xdr:col>
          <xdr:colOff>76200</xdr:colOff>
          <xdr:row>1</xdr:row>
          <xdr:rowOff>457200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205740</xdr:colOff>
          <xdr:row>6</xdr:row>
          <xdr:rowOff>160020</xdr:rowOff>
        </xdr:from>
        <xdr:to>
          <xdr:col>9</xdr:col>
          <xdr:colOff>281940</xdr:colOff>
          <xdr:row>9</xdr:row>
          <xdr:rowOff>76200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4</xdr:col>
          <xdr:colOff>76200</xdr:colOff>
          <xdr:row>3</xdr:row>
          <xdr:rowOff>53340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w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w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2.w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2.w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2.w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image" Target="../media/image3.w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9"/>
  <sheetViews>
    <sheetView workbookViewId="0">
      <selection activeCell="G9" sqref="G9"/>
    </sheetView>
  </sheetViews>
  <sheetFormatPr defaultRowHeight="14.4" x14ac:dyDescent="0.3"/>
  <cols>
    <col min="1" max="1" width="36" customWidth="1"/>
    <col min="4" max="4" width="15.109375" customWidth="1"/>
    <col min="6" max="6" width="16.6640625" customWidth="1"/>
    <col min="7" max="7" width="15.77734375" customWidth="1"/>
  </cols>
  <sheetData>
    <row r="2" spans="1:7" ht="105" x14ac:dyDescent="0.3">
      <c r="A2" s="1" t="s">
        <v>0</v>
      </c>
    </row>
    <row r="4" spans="1:7" ht="18" x14ac:dyDescent="0.35">
      <c r="D4" s="2" t="s">
        <v>1</v>
      </c>
      <c r="E4" s="2" t="s">
        <v>2</v>
      </c>
      <c r="F4" s="2" t="s">
        <v>3</v>
      </c>
    </row>
    <row r="5" spans="1:7" ht="36" x14ac:dyDescent="0.35">
      <c r="D5" s="5" t="s">
        <v>4</v>
      </c>
      <c r="E5" s="2" t="s">
        <v>5</v>
      </c>
      <c r="F5" s="2">
        <f>4*365+1</f>
        <v>1461</v>
      </c>
    </row>
    <row r="6" spans="1:7" ht="18" x14ac:dyDescent="0.35">
      <c r="D6" s="2" t="s">
        <v>6</v>
      </c>
    </row>
    <row r="7" spans="1:7" ht="36" x14ac:dyDescent="0.35">
      <c r="D7" s="5" t="s">
        <v>10</v>
      </c>
      <c r="E7" s="2" t="s">
        <v>9</v>
      </c>
      <c r="F7" s="2" t="s">
        <v>11</v>
      </c>
      <c r="G7" s="5">
        <v>1.2999999999999999E-4</v>
      </c>
    </row>
    <row r="8" spans="1:7" ht="19.2" x14ac:dyDescent="0.3">
      <c r="D8" s="3" t="s">
        <v>7</v>
      </c>
    </row>
    <row r="9" spans="1:7" ht="90" x14ac:dyDescent="0.35">
      <c r="D9" s="4" t="s">
        <v>8</v>
      </c>
      <c r="F9" s="5" t="s">
        <v>18</v>
      </c>
      <c r="G9" s="6">
        <f>1*((((1+0.00013)^1461)-1)/0.00013)*(1+0.00013)</f>
        <v>1609.0555103983422</v>
      </c>
    </row>
  </sheetData>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0</xdr:col>
                <xdr:colOff>1965960</xdr:colOff>
                <xdr:row>7</xdr:row>
                <xdr:rowOff>114300</xdr:rowOff>
              </from>
              <to>
                <xdr:col>3</xdr:col>
                <xdr:colOff>22860</xdr:colOff>
                <xdr:row>9</xdr:row>
                <xdr:rowOff>60960</xdr:rowOff>
              </to>
            </anchor>
          </objectPr>
        </oleObject>
      </mc:Choice>
      <mc:Fallback>
        <oleObject progId="Equation.3"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4:H10"/>
  <sheetViews>
    <sheetView workbookViewId="0">
      <selection activeCell="H9" sqref="H9"/>
    </sheetView>
  </sheetViews>
  <sheetFormatPr defaultRowHeight="14.4" x14ac:dyDescent="0.3"/>
  <cols>
    <col min="4" max="4" width="17.33203125" customWidth="1"/>
    <col min="6" max="6" width="16.44140625" customWidth="1"/>
    <col min="7" max="7" width="17.88671875" bestFit="1" customWidth="1"/>
    <col min="8" max="8" width="11.6640625" bestFit="1" customWidth="1"/>
  </cols>
  <sheetData>
    <row r="4" spans="4:8" ht="18" x14ac:dyDescent="0.35">
      <c r="D4" s="2" t="s">
        <v>1</v>
      </c>
      <c r="E4" s="2" t="s">
        <v>2</v>
      </c>
      <c r="F4" s="2" t="s">
        <v>12</v>
      </c>
    </row>
    <row r="5" spans="4:8" ht="36" x14ac:dyDescent="0.35">
      <c r="D5" s="5" t="s">
        <v>13</v>
      </c>
      <c r="E5" s="2" t="s">
        <v>5</v>
      </c>
      <c r="F5" s="2">
        <v>40</v>
      </c>
    </row>
    <row r="6" spans="4:8" ht="18" x14ac:dyDescent="0.35">
      <c r="D6" s="2" t="s">
        <v>6</v>
      </c>
    </row>
    <row r="7" spans="4:8" ht="36" x14ac:dyDescent="0.35">
      <c r="D7" s="5" t="s">
        <v>14</v>
      </c>
      <c r="E7" s="2" t="s">
        <v>9</v>
      </c>
      <c r="F7" s="2">
        <v>0.2</v>
      </c>
      <c r="G7" s="5"/>
      <c r="H7" s="2">
        <v>0.1</v>
      </c>
    </row>
    <row r="8" spans="4:8" ht="18" x14ac:dyDescent="0.3">
      <c r="D8" s="3"/>
    </row>
    <row r="9" spans="4:8" ht="72" x14ac:dyDescent="0.35">
      <c r="D9" s="7" t="s">
        <v>16</v>
      </c>
      <c r="F9" s="5" t="s">
        <v>15</v>
      </c>
      <c r="G9" s="6">
        <f>500*((((1+0.2)^40)-1)/(0.2))</f>
        <v>3671928.9199227123</v>
      </c>
      <c r="H9" s="2">
        <f>500*((((1+0.1)^40)-1)/(0.1))</f>
        <v>221296.27784088036</v>
      </c>
    </row>
    <row r="10" spans="4:8" ht="19.2" x14ac:dyDescent="0.3">
      <c r="D10" s="3" t="s">
        <v>17</v>
      </c>
    </row>
  </sheetData>
  <pageMargins left="0.7" right="0.7" top="0.75" bottom="0.75" header="0.3" footer="0.3"/>
  <drawing r:id="rId1"/>
  <legacyDrawing r:id="rId2"/>
  <oleObjects>
    <mc:AlternateContent xmlns:mc="http://schemas.openxmlformats.org/markup-compatibility/2006">
      <mc:Choice Requires="x14">
        <oleObject progId="Equation.3" shapeId="2050" r:id="rId3">
          <objectPr defaultSize="0" autoPict="0" r:id="rId4">
            <anchor moveWithCells="1" sizeWithCells="1">
              <from>
                <xdr:col>3</xdr:col>
                <xdr:colOff>0</xdr:colOff>
                <xdr:row>10</xdr:row>
                <xdr:rowOff>0</xdr:rowOff>
              </from>
              <to>
                <xdr:col>3</xdr:col>
                <xdr:colOff>685800</xdr:colOff>
                <xdr:row>12</xdr:row>
                <xdr:rowOff>53340</xdr:rowOff>
              </to>
            </anchor>
          </objectPr>
        </oleObject>
      </mc:Choice>
      <mc:Fallback>
        <oleObject progId="Equation.3" shapeId="2050"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F10"/>
  <sheetViews>
    <sheetView zoomScale="150" zoomScaleNormal="150" workbookViewId="0">
      <selection activeCell="A3" sqref="A3:E10"/>
    </sheetView>
  </sheetViews>
  <sheetFormatPr defaultRowHeight="14.4" x14ac:dyDescent="0.3"/>
  <cols>
    <col min="1" max="1" width="32.5546875" customWidth="1"/>
    <col min="3" max="3" width="11" customWidth="1"/>
  </cols>
  <sheetData>
    <row r="3" spans="1:6" ht="186.6" customHeight="1" x14ac:dyDescent="0.35">
      <c r="A3" s="8" t="s">
        <v>20</v>
      </c>
      <c r="B3" s="10" t="s">
        <v>21</v>
      </c>
      <c r="C3" s="11" t="s">
        <v>22</v>
      </c>
      <c r="E3" t="s">
        <v>2</v>
      </c>
      <c r="F3" s="2">
        <f>150000/((((1+0.06)^30)-1)/(0.06*(1+0.06)^30))</f>
        <v>10897.33672350708</v>
      </c>
    </row>
    <row r="4" spans="1:6" ht="42" x14ac:dyDescent="0.4">
      <c r="A4" s="9" t="s">
        <v>19</v>
      </c>
      <c r="F4">
        <f>150000*((0.06*(1+0.06)^30)/(((1+0.06)^30)-1))</f>
        <v>10897.336723507078</v>
      </c>
    </row>
    <row r="6" spans="1:6" ht="18" x14ac:dyDescent="0.3">
      <c r="B6" s="12" t="s">
        <v>25</v>
      </c>
      <c r="C6" s="13"/>
    </row>
    <row r="7" spans="1:6" x14ac:dyDescent="0.3">
      <c r="B7" s="14" t="s">
        <v>23</v>
      </c>
      <c r="C7" s="13"/>
      <c r="E7">
        <v>30</v>
      </c>
    </row>
    <row r="8" spans="1:6" x14ac:dyDescent="0.3">
      <c r="B8" s="13"/>
      <c r="C8" s="14" t="s">
        <v>24</v>
      </c>
      <c r="E8">
        <v>0.06</v>
      </c>
    </row>
    <row r="10" spans="1:6" ht="43.2" x14ac:dyDescent="0.3">
      <c r="B10" t="s">
        <v>26</v>
      </c>
      <c r="C10" s="15" t="s">
        <v>27</v>
      </c>
      <c r="D10">
        <v>150000</v>
      </c>
    </row>
  </sheetData>
  <pageMargins left="0.7" right="0.7" top="0.75" bottom="0.75" header="0.3" footer="0.3"/>
  <drawing r:id="rId1"/>
  <legacyDrawing r:id="rId2"/>
  <oleObjects>
    <mc:AlternateContent xmlns:mc="http://schemas.openxmlformats.org/markup-compatibility/2006">
      <mc:Choice Requires="x14">
        <oleObject progId="Equation.3" shapeId="3073" r:id="rId3">
          <objectPr defaultSize="0" autoPict="0" r:id="rId4">
            <anchor moveWithCells="1" sizeWithCells="1">
              <from>
                <xdr:col>2</xdr:col>
                <xdr:colOff>0</xdr:colOff>
                <xdr:row>3</xdr:row>
                <xdr:rowOff>0</xdr:rowOff>
              </from>
              <to>
                <xdr:col>3</xdr:col>
                <xdr:colOff>76200</xdr:colOff>
                <xdr:row>3</xdr:row>
                <xdr:rowOff>457200</xdr:rowOff>
              </to>
            </anchor>
          </objectPr>
        </oleObject>
      </mc:Choice>
      <mc:Fallback>
        <oleObject progId="Equation.3" shapeId="3073"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
  <sheetViews>
    <sheetView topLeftCell="B1" workbookViewId="0">
      <selection activeCell="M11" sqref="M11"/>
    </sheetView>
  </sheetViews>
  <sheetFormatPr defaultRowHeight="14.4" x14ac:dyDescent="0.3"/>
  <cols>
    <col min="1" max="1" width="29.5546875" customWidth="1"/>
    <col min="2" max="2" width="15" customWidth="1"/>
    <col min="3" max="3" width="13.77734375" customWidth="1"/>
    <col min="4" max="5" width="15.33203125" customWidth="1"/>
    <col min="8" max="8" width="12.109375" bestFit="1" customWidth="1"/>
  </cols>
  <sheetData>
    <row r="1" spans="1:8" ht="171" customHeight="1" x14ac:dyDescent="0.4">
      <c r="A1" s="8" t="s">
        <v>28</v>
      </c>
      <c r="B1" s="10" t="s">
        <v>21</v>
      </c>
      <c r="C1" s="11" t="s">
        <v>22</v>
      </c>
      <c r="E1" s="16" t="s">
        <v>2</v>
      </c>
      <c r="F1" s="19">
        <f>150000*((0.005*(1+0.005)^360)/(((1+0.005)^360)-1))</f>
        <v>899.32578772913826</v>
      </c>
      <c r="H1" s="18">
        <f>F1*12</f>
        <v>10791.90945274966</v>
      </c>
    </row>
    <row r="2" spans="1:8" ht="49.8" customHeight="1" x14ac:dyDescent="0.4">
      <c r="A2" s="9" t="s">
        <v>19</v>
      </c>
    </row>
    <row r="4" spans="1:8" ht="18" x14ac:dyDescent="0.3">
      <c r="B4" s="12" t="s">
        <v>25</v>
      </c>
      <c r="C4" s="13"/>
    </row>
    <row r="5" spans="1:8" ht="18" x14ac:dyDescent="0.35">
      <c r="B5" s="14" t="s">
        <v>23</v>
      </c>
      <c r="C5" s="13"/>
      <c r="D5" s="17"/>
      <c r="E5" s="17">
        <v>30</v>
      </c>
    </row>
    <row r="6" spans="1:8" ht="18" x14ac:dyDescent="0.35">
      <c r="B6" s="13"/>
      <c r="C6" s="14" t="s">
        <v>24</v>
      </c>
      <c r="D6" s="17"/>
      <c r="E6" s="17">
        <v>5.0000000000000001E-3</v>
      </c>
    </row>
    <row r="7" spans="1:8" ht="18" x14ac:dyDescent="0.35">
      <c r="D7" s="17"/>
      <c r="E7" s="17"/>
    </row>
    <row r="8" spans="1:8" ht="29.4" x14ac:dyDescent="0.35">
      <c r="B8" t="s">
        <v>26</v>
      </c>
      <c r="C8" s="15" t="s">
        <v>27</v>
      </c>
      <c r="D8" s="17">
        <v>150000</v>
      </c>
      <c r="E8" s="17"/>
    </row>
  </sheetData>
  <pageMargins left="0.7" right="0.7" top="0.75" bottom="0.75" header="0.3" footer="0.3"/>
  <drawing r:id="rId1"/>
  <legacyDrawing r:id="rId2"/>
  <oleObjects>
    <mc:AlternateContent xmlns:mc="http://schemas.openxmlformats.org/markup-compatibility/2006">
      <mc:Choice Requires="x14">
        <oleObject progId="Equation.3" shapeId="4097" r:id="rId3">
          <objectPr defaultSize="0" autoPict="0" r:id="rId4">
            <anchor moveWithCells="1" sizeWithCells="1">
              <from>
                <xdr:col>2</xdr:col>
                <xdr:colOff>0</xdr:colOff>
                <xdr:row>1</xdr:row>
                <xdr:rowOff>0</xdr:rowOff>
              </from>
              <to>
                <xdr:col>3</xdr:col>
                <xdr:colOff>76200</xdr:colOff>
                <xdr:row>1</xdr:row>
                <xdr:rowOff>457200</xdr:rowOff>
              </to>
            </anchor>
          </objectPr>
        </oleObject>
      </mc:Choice>
      <mc:Fallback>
        <oleObject progId="Equation.3" shapeId="4097"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
  <sheetViews>
    <sheetView topLeftCell="A2" zoomScale="130" zoomScaleNormal="130" workbookViewId="0">
      <selection activeCell="K16" sqref="K16"/>
    </sheetView>
  </sheetViews>
  <sheetFormatPr defaultRowHeight="14.4" x14ac:dyDescent="0.3"/>
  <cols>
    <col min="1" max="1" width="57.33203125" customWidth="1"/>
    <col min="13" max="13" width="14.6640625" customWidth="1"/>
    <col min="14" max="14" width="12.77734375" customWidth="1"/>
  </cols>
  <sheetData>
    <row r="1" spans="1:14" ht="39" customHeight="1" x14ac:dyDescent="0.3"/>
    <row r="2" spans="1:14" ht="351.6" customHeight="1" x14ac:dyDescent="0.3">
      <c r="A2" s="20" t="s">
        <v>29</v>
      </c>
      <c r="D2" s="21" t="s">
        <v>30</v>
      </c>
    </row>
    <row r="3" spans="1:14" x14ac:dyDescent="0.3">
      <c r="K3" t="s">
        <v>38</v>
      </c>
      <c r="M3" t="s">
        <v>39</v>
      </c>
      <c r="N3" t="s">
        <v>40</v>
      </c>
    </row>
    <row r="4" spans="1:14" ht="31.2" x14ac:dyDescent="0.35">
      <c r="D4" s="20" t="s">
        <v>31</v>
      </c>
      <c r="I4" t="s">
        <v>33</v>
      </c>
      <c r="K4" s="23">
        <f>0.6*9800</f>
        <v>5880</v>
      </c>
    </row>
    <row r="5" spans="1:14" ht="39.6" x14ac:dyDescent="0.35">
      <c r="D5" s="21" t="s">
        <v>32</v>
      </c>
      <c r="I5" t="s">
        <v>34</v>
      </c>
      <c r="K5" s="22">
        <f>0.8*120000*((0.035*(1+0.035)^40)/(((1+0.035)^40)-1))</f>
        <v>4495.4190968640323</v>
      </c>
      <c r="M5" s="24">
        <f>0.8*120000*((0.035*(1+0.035)^20)/(((1+0.035)^20)-1))</f>
        <v>6754.6633711705254</v>
      </c>
      <c r="N5" s="24">
        <f>0.8*120000*((0.05*(1+0.05)^30)/(((1+0.05)^30)-1))</f>
        <v>6244.9377677065522</v>
      </c>
    </row>
    <row r="7" spans="1:14" x14ac:dyDescent="0.3">
      <c r="D7" t="s">
        <v>35</v>
      </c>
    </row>
    <row r="8" spans="1:14" x14ac:dyDescent="0.3">
      <c r="K8" t="s">
        <v>36</v>
      </c>
      <c r="M8" t="s">
        <v>37</v>
      </c>
      <c r="N8" t="s">
        <v>37</v>
      </c>
    </row>
  </sheetData>
  <pageMargins left="0.7" right="0.7" top="0.75" bottom="0.75" header="0.3" footer="0.3"/>
  <drawing r:id="rId1"/>
  <legacyDrawing r:id="rId2"/>
  <oleObjects>
    <mc:AlternateContent xmlns:mc="http://schemas.openxmlformats.org/markup-compatibility/2006">
      <mc:Choice Requires="x14">
        <oleObject progId="Equation.3" shapeId="5121" r:id="rId3">
          <objectPr defaultSize="0" autoPict="0" r:id="rId4">
            <anchor moveWithCells="1" sizeWithCells="1">
              <from>
                <xdr:col>8</xdr:col>
                <xdr:colOff>205740</xdr:colOff>
                <xdr:row>6</xdr:row>
                <xdr:rowOff>160020</xdr:rowOff>
              </from>
              <to>
                <xdr:col>9</xdr:col>
                <xdr:colOff>281940</xdr:colOff>
                <xdr:row>9</xdr:row>
                <xdr:rowOff>76200</xdr:rowOff>
              </to>
            </anchor>
          </objectPr>
        </oleObject>
      </mc:Choice>
      <mc:Fallback>
        <oleObject progId="Equation.3" shapeId="5121"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
  <sheetViews>
    <sheetView tabSelected="1" workbookViewId="0">
      <selection activeCell="A10" sqref="A10"/>
    </sheetView>
  </sheetViews>
  <sheetFormatPr defaultRowHeight="14.4" x14ac:dyDescent="0.3"/>
  <cols>
    <col min="1" max="1" width="59.77734375" customWidth="1"/>
    <col min="6" max="6" width="11.6640625" bestFit="1" customWidth="1"/>
    <col min="8" max="8" width="14.44140625" bestFit="1" customWidth="1"/>
  </cols>
  <sheetData>
    <row r="1" spans="1:10" ht="232.2" customHeight="1" x14ac:dyDescent="0.35">
      <c r="A1" s="30" t="s">
        <v>41</v>
      </c>
      <c r="C1" s="25" t="s">
        <v>42</v>
      </c>
      <c r="D1" s="3" t="s">
        <v>17</v>
      </c>
      <c r="E1" s="25" t="s">
        <v>44</v>
      </c>
      <c r="F1" s="28">
        <f>2600*((((1+0.1)^38)-1)/(0.1))</f>
        <v>946512.92956411396</v>
      </c>
      <c r="H1" s="27">
        <f>2600*((((1+0.2)^38)-1)/(0.2))</f>
        <v>13255771.099720906</v>
      </c>
      <c r="J1" s="29"/>
    </row>
    <row r="3" spans="1:10" ht="18" x14ac:dyDescent="0.35">
      <c r="A3" s="2" t="s">
        <v>2</v>
      </c>
      <c r="B3" s="2">
        <f>52*50</f>
        <v>2600</v>
      </c>
    </row>
    <row r="4" spans="1:10" ht="18" x14ac:dyDescent="0.35">
      <c r="A4" s="2" t="s">
        <v>9</v>
      </c>
      <c r="B4" s="26">
        <v>0.1</v>
      </c>
    </row>
    <row r="5" spans="1:10" ht="18" x14ac:dyDescent="0.35">
      <c r="A5" s="2" t="s">
        <v>43</v>
      </c>
      <c r="B5" s="2">
        <f>(65-27)</f>
        <v>38</v>
      </c>
    </row>
    <row r="6" spans="1:10" ht="18" x14ac:dyDescent="0.35">
      <c r="A6" s="2" t="s">
        <v>45</v>
      </c>
      <c r="B6" s="26">
        <v>0.2</v>
      </c>
    </row>
  </sheetData>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3</xdr:col>
                <xdr:colOff>0</xdr:colOff>
                <xdr:row>1</xdr:row>
                <xdr:rowOff>0</xdr:rowOff>
              </from>
              <to>
                <xdr:col>4</xdr:col>
                <xdr:colOff>76200</xdr:colOff>
                <xdr:row>3</xdr:row>
                <xdr:rowOff>53340</xdr:rowOff>
              </to>
            </anchor>
          </objectPr>
        </oleObject>
      </mc:Choice>
      <mc:Fallback>
        <oleObject progId="Equation.3" shapeId="614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ΑΠΟΤΑΜΙΣΕΥΣΗ</vt:lpstr>
      <vt:lpstr>ΕΠΕΝΔΥΣΗ</vt:lpstr>
      <vt:lpstr>ΔΟΣΗ ΔΑΝΕΙΟΥ</vt:lpstr>
      <vt:lpstr>ΜΗΝΙΑΙΑ ΔΟΣΗ ΔΑΝΕΙΟΥ</vt:lpstr>
      <vt:lpstr>ΑΚΙΝΗΤΑ</vt:lpstr>
      <vt:lpstr>ΑΠΟΤΑΜΙΕΥΣΗ2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Χρήστης των Windows</dc:creator>
  <cp:lastModifiedBy>Χρήστης των Windows</cp:lastModifiedBy>
  <dcterms:created xsi:type="dcterms:W3CDTF">2020-11-19T08:37:30Z</dcterms:created>
  <dcterms:modified xsi:type="dcterms:W3CDTF">2020-12-03T08:59:56Z</dcterms:modified>
</cp:coreProperties>
</file>